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mc:AlternateContent xmlns:mc="http://schemas.openxmlformats.org/markup-compatibility/2006">
    <mc:Choice Requires="x15">
      <x15ac:absPath xmlns:x15ac="http://schemas.microsoft.com/office/spreadsheetml/2010/11/ac" url="https://d.docs.live.net/b5977de1a7d0b846/CyRadar/Documentations/Luat Vietnam va Legal Asia/"/>
    </mc:Choice>
  </mc:AlternateContent>
  <xr:revisionPtr revIDLastSave="1" documentId="11_EB557B870EF61AB354D5ADB9AB18BC49A9D28614" xr6:coauthVersionLast="47" xr6:coauthVersionMax="47" xr10:uidLastSave="{87FFCFDB-2E99-DE45-8EDD-18D107660CD6}"/>
  <bookViews>
    <workbookView xWindow="0" yWindow="660" windowWidth="30240" windowHeight="18980" xr2:uid="{00000000-000D-0000-FFFF-FFFF00000000}"/>
  </bookViews>
  <sheets>
    <sheet name="Tong_Quan" sheetId="1" r:id="rId1"/>
    <sheet name="Checklist_Chi_Tiet" sheetId="2" r:id="rId2"/>
    <sheet name="Huong_Dan_Phap_L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G14" i="1"/>
  <c r="F14" i="1"/>
  <c r="I14" i="1" s="1"/>
  <c r="E14" i="1"/>
  <c r="H13" i="1"/>
  <c r="G13" i="1"/>
  <c r="F13" i="1"/>
  <c r="I13" i="1" s="1"/>
  <c r="E13" i="1"/>
  <c r="H12" i="1"/>
  <c r="G12" i="1"/>
  <c r="F12" i="1"/>
  <c r="I12" i="1" s="1"/>
  <c r="E12" i="1"/>
  <c r="H11" i="1"/>
  <c r="H15" i="1" s="1"/>
  <c r="G11" i="1"/>
  <c r="G15" i="1" s="1"/>
  <c r="F11" i="1"/>
  <c r="F15" i="1" s="1"/>
  <c r="E11" i="1"/>
  <c r="E15" i="1" s="1"/>
  <c r="J6" i="1"/>
  <c r="H6" i="1"/>
  <c r="F6" i="1"/>
  <c r="D6" i="1"/>
  <c r="B6" i="1"/>
  <c r="I15" i="1" l="1"/>
  <c r="I11" i="1"/>
</calcChain>
</file>

<file path=xl/sharedStrings.xml><?xml version="1.0" encoding="utf-8"?>
<sst xmlns="http://schemas.openxmlformats.org/spreadsheetml/2006/main" count="292" uniqueCount="167">
  <si>
    <t>BÁO CÁO TỔNG QUAN TUÂN THỦ AN NINH MẠNG - CẤP ĐỘ 3</t>
  </si>
  <si>
    <t>Căn cứ Luật ANM 2025, Nghị định 331/2026/NĐ-CP, NĐ 333/2026/NĐ-CP &amp; TCVN 14423:2026</t>
  </si>
  <si>
    <t>TỔNG SỐ CÔNG VIỆC</t>
  </si>
  <si>
    <t>ĐÃ HOÀN THÀNH</t>
  </si>
  <si>
    <t>ĐANG THỰC HIỆN</t>
  </si>
  <si>
    <t>CHƯA THỰC HIỆN</t>
  </si>
  <si>
    <t>TỶ LỆ HOÀN THÀNH</t>
  </si>
  <si>
    <t>THỐNG KÊ TIẾN ĐỘ THEO GIAI ĐOẠN</t>
  </si>
  <si>
    <t>STT</t>
  </si>
  <si>
    <t>Giai đoạn triển khai</t>
  </si>
  <si>
    <t>Tổng CV</t>
  </si>
  <si>
    <t>Đã xong</t>
  </si>
  <si>
    <t>Đang làm</t>
  </si>
  <si>
    <t>Chưa làm</t>
  </si>
  <si>
    <t>Tỷ lệ %</t>
  </si>
  <si>
    <t>Giai đoạn 1: Hồ sơ Đề xuất Cấp độ &amp; Phê duyệt Pháp lý</t>
  </si>
  <si>
    <t>Giai đoạn 2: Bộ máy Nhân sự &amp; Chuẩn hóa Năng lực</t>
  </si>
  <si>
    <t>Giai đoạn 3: Triển khai Phương án Kỹ thuật &amp; Hạ tầng (TCVN 14423)</t>
  </si>
  <si>
    <t>Giai đoạn 4: Đánh giá Điều kiện, Giám sát, Kiểm tra &amp; Báo cáo</t>
  </si>
  <si>
    <t>TỔNG CỘNG</t>
  </si>
  <si>
    <t>DANH MỤC CHECKLIST CHI TIẾT CÁC CÔNG VIỆC CẦN THỰC HIỆN</t>
  </si>
  <si>
    <t>Hệ thống thông tin Cấp độ 3 - Tuân thủ Luật ANM 2025, NĐ 331/2026/NĐ-CP, NĐ 333/2026/NĐ-CP &amp; TCVN 14423:2026</t>
  </si>
  <si>
    <t>Giai đoạn / Nhóm công việc</t>
  </si>
  <si>
    <t>Nội dung công việc cụ thể</t>
  </si>
  <si>
    <t>Căn cứ pháp lý / Tiêu chuẩn</t>
  </si>
  <si>
    <t>Trạng thái</t>
  </si>
  <si>
    <t>Đơn vị / Cán bộ phụ trách</t>
  </si>
  <si>
    <t>Hạn hoàn thành</t>
  </si>
  <si>
    <t>Ghi chú / Minh chứng</t>
  </si>
  <si>
    <t>GIAI ĐOẠN 1: HỒ SƠ ĐỀ XUẤT CẤP ĐỘ &amp; PHÊ DUYỆT PHÁP LÝ</t>
  </si>
  <si>
    <t>GIAI ĐOẠN 1</t>
  </si>
  <si>
    <t>Lập HSĐXCĐ - Thành phần 1: Tài liệu mô tả, thuyết minh tổng quan HTTT (chủ quản, đơn vị vận hành, vị trí, quy mô, chức năng)</t>
  </si>
  <si>
    <t>Điều 20, 21 NĐ 331/2026/NĐ-CP</t>
  </si>
  <si>
    <t>Chưa thực hiện</t>
  </si>
  <si>
    <t>Chưa phân công</t>
  </si>
  <si>
    <t>Lập HSĐXCĐ - Thành phần 2: Tài liệu thiết kế thi công đã phê duyệt (hoặc thiết kế sơ bộ/kế hoạch thuê dịch vụ CNTT)</t>
  </si>
  <si>
    <t>Lập HSĐXCĐ - Thành phần 3: Tài liệu thuyết minh đề xuất cấp độ 3 theo các tiêu chí pháp luật quy định</t>
  </si>
  <si>
    <t>Điều 18 NĐ 331/2026/NĐ-CP</t>
  </si>
  <si>
    <t>Lập HSĐXCĐ - Thành phần 4: Tài liệu thuyết minh phương án bảo đảm an ninh mạng (phương án quản lý và phương án kỹ thuật)</t>
  </si>
  <si>
    <t>Điều 20, 30 NĐ 331/2026/NĐ-CP</t>
  </si>
  <si>
    <t>Xây dựng &amp; Ban hành Quy chế bảo đảm an ninh mạng cho hệ thống đáp ứng yêu cầu quản lý cấp độ 3 trước khi duyệt HSĐXCĐ</t>
  </si>
  <si>
    <t>Khoản 7 Điều 30 NĐ 331/2026/NĐ-CP</t>
  </si>
  <si>
    <t>Gửi HSĐXCĐ tới Đơn vị chuyên trách về an ninh mạng của chủ quản HTTT để thẩm định (tối đa 15 ngày làm việc)</t>
  </si>
  <si>
    <t>Điều 23 NĐ 331/2026/NĐ-CP</t>
  </si>
  <si>
    <t>Trình Chủ quản HTTT ban hành Quyết định phê duyệt cấp độ 3 (Mẫu 06) và Quyết định phê duyệt phương án BĐANM (Mẫu 07)</t>
  </si>
  <si>
    <t>Điều 20 NĐ 331/2026/NĐ-CP</t>
  </si>
  <si>
    <t>Trường hợp thuộc HTTT quan trọng về ANQG: Gửi hồ sơ (Mẫu 01) đề nghị Bộ Công an/Bộ Quốc phòng thẩm định, trình Thủ tướng phê duyệt</t>
  </si>
  <si>
    <t>Điều 5 NĐ 333/2026/NĐ-CP</t>
  </si>
  <si>
    <t>GIAI ĐOẠN 2: BỘ MÁY NHÂN SỰ &amp; CHUẨN HÓA NĂNG LỰC</t>
  </si>
  <si>
    <t>GIAI ĐOẠN 2</t>
  </si>
  <si>
    <t>Thành lập hoặc chỉ định Đơn vị/Bộ phận chuyên trách về an ninh mạng độc lập chuyên môn với đơn vị vận hành HTTT</t>
  </si>
  <si>
    <t>Điều 31 NĐ 331/2026/NĐ-CP, Điều 6 NĐ 329</t>
  </si>
  <si>
    <t>Phân định rõ chức năng, nhiệm vụ, quyền hạn giữa bộ phận vận hành, quản trị hệ thống và bộ phận bảo vệ an ninh mạng</t>
  </si>
  <si>
    <t>Điều 31 NĐ 331/2026/NĐ-CP</t>
  </si>
  <si>
    <t>Cán bộ trực tiếp quản trị, vận hành HTTT cấp độ 3 tham gia tập huấn kiến thức, kỹ năng chuyên sâu ANM và được cấp chứng nhận</t>
  </si>
  <si>
    <t>Điều 34 Luật ANM 2025, Điều 24 NĐ 333</t>
  </si>
  <si>
    <t>Lập kế hoạch cử nhân sự tham gia bồi dưỡng, hoàn thành lộ trình cấp chứng nhận trong thời hạn 36 tháng kể từ khi NĐ có hiệu lực</t>
  </si>
  <si>
    <t>Điều 24 NĐ 333/2026/NĐ-CP</t>
  </si>
  <si>
    <t>Ký văn bản cam kết bảo mật thông tin đối với toàn bộ nhân sự quản trị, vận hành và ANM (cả trong và sau khi nghỉ việc)</t>
  </si>
  <si>
    <t>Mục 6.13 TCVN 14423:2026</t>
  </si>
  <si>
    <t>Tổ chức tuyên truyền, đào tạo nâng cao nhận thức ANM định kỳ tối thiểu 01 lần/năm cho toàn thể cán bộ có quyền truy cập hệ thống</t>
  </si>
  <si>
    <t>Điều 31 NĐ 331, Mục 6.13 TCVN 14423</t>
  </si>
  <si>
    <t>Ban hành quy trình thu hồi thẻ truy cập, vô hiệu hóa toàn bộ quyền truy cập hệ thống ngay khi cán bộ thôi việc hoặc chuyển công tác</t>
  </si>
  <si>
    <t>GIAI ĐOẠN 3: TRIỂN KHAI PHƯƠNG ÁN KỸ THUẬT &amp; HẠ TẦNG (TCVN 14423:2026)</t>
  </si>
  <si>
    <t>GIAI ĐOẠN 3</t>
  </si>
  <si>
    <t>Chia tách lô-gic hạ tầng mạng thành các phân vùng riêng biệt: Vùng Server, Vùng DMZ trung gian, Vùng LAN nội bộ, Vùng Mạng biên</t>
  </si>
  <si>
    <t>Điều 30 NĐ 331, Mục 6.12 TCVN 14423</t>
  </si>
  <si>
    <t>Cấu hình phương án cân bằng tải và dự phòng nóng cho các thiết bị mạng chính</t>
  </si>
  <si>
    <t>Mục 6.12 TCVN 14423:2026</t>
  </si>
  <si>
    <t>Thiết lập tường lửa (Firewall) và hệ thống phòng chống xâm nhập (IPS/IDS) kiểm soát lưu lượng giữa các vùng mạng</t>
  </si>
  <si>
    <t>Áp dụng Mạng riêng ảo (VPN) bắt buộc kết hợp Xác thực đa nhân tố (MFA) đối với mọi kết nối quản trị/tác nghiệp từ xa</t>
  </si>
  <si>
    <t>Mục 6.6 TCVN 14423:2026</t>
  </si>
  <si>
    <t>Phân quyền tài khoản chi tiết theo nguyên tắc đặc quyền tối thiểu (tách biệt tài khoản quản trị, tác nghiệp, kỹ thuật, dịch vụ)</t>
  </si>
  <si>
    <t>Phân loại tài sản thông tin theo 4 mức độ nhạy cảm (Mức 1: Công khai, Mức 2: Nội bộ, Mức 3: Hạn chế, Mức 4: Bí mật nhà nước)</t>
  </si>
  <si>
    <t>Mục 6.4 TCVN 14423:2026</t>
  </si>
  <si>
    <t>Mã hóa thông tin xác thực, dữ liệu riêng, dữ liệu nhạy cảm ở trạng thái lưu trữ và khi truyền gửi trên mạng</t>
  </si>
  <si>
    <t>Rà soát, kiểm tra cấp độ phân quyền dữ liệu định kỳ tối thiểu 01 lần/06 tháng</t>
  </si>
  <si>
    <t>Triển khai giải pháp phòng chống mã độc tập trung có tính năng bảo vệ theo thời gian thực trên tất cả máy chủ và máy trạm</t>
  </si>
  <si>
    <t>Mục 6.10 TCVN 14423:2026</t>
  </si>
  <si>
    <t>Cài đặt giải pháp phòng chống mã độc dựa trên hành vi (EDR) kết nối dữ liệu về hệ thống quản lý sự kiện an ninh tập trung (SIEM)</t>
  </si>
  <si>
    <t>Vô hiệu hóa tính năng tự động chạy (autorun, autoplay) và cài đặt cơ chế rà quét mã độc bắt buộc đối với thiết bị lưu trữ ngoài</t>
  </si>
  <si>
    <t>Thu thập, lưu trữ tập trung nhật ký hệ thống (system log) từ các thiết bị với thời hạn lưu trữ tối thiểu 12 tháng</t>
  </si>
  <si>
    <t>Mục 6.8 TCVN 14423:2026</t>
  </si>
  <si>
    <t>Định kỳ rà soát nhật ký an ninh mạng tối thiểu 01 lần/quý</t>
  </si>
  <si>
    <t>Lập quy trình sao lưu dữ liệu tự động, lưu trữ bản sao lưu tại hạ tầng tách biệt; định kỳ thử nghiệm khôi phục</t>
  </si>
  <si>
    <t>Mục 6.9 TCVN 14423:2026</t>
  </si>
  <si>
    <t>An toàn vật lý phòng máy chủ: cổng kiểm soát điện tử, camera giám sát (lưu tối thiểu 3 tháng), PCCC tự động, UPS, nối đất chống sét</t>
  </si>
  <si>
    <t>Phụ lục A.3 TCVN 14423:2026</t>
  </si>
  <si>
    <t>Đối với thuê dịch vụ Cloud/Data Center: Đảm bảo thiết kế hệ thống được phân tách độc lập về mặt lô-gic với các hệ thống khác</t>
  </si>
  <si>
    <t>Khoản 8 Điều 30 NĐ 331/2026/NĐ-CP</t>
  </si>
  <si>
    <t>GIAI ĐOẠN 4: ĐÁNH GIÁ ĐIỀU KIỆN, GIÁM SÁT, KIỂM TRA &amp; BÁO CÁO</t>
  </si>
  <si>
    <t>GIAI ĐOẠN 4</t>
  </si>
  <si>
    <t>Tiến hành kiểm tra, đánh giá mức độ đáp ứng các điều kiện an ninh mạng trước khi chính thức đưa HTTT vào sử dụng</t>
  </si>
  <si>
    <t>Điều 28 NĐ 331/2026/NĐ-CP</t>
  </si>
  <si>
    <t>Nếu thuộc HTTT quan trọng về ANQG: Nộp hồ sơ (Mẫu 02 NĐ 333) đề nghị Bộ Công an/Bộ Quốc phòng đánh giá cấp Giấy chứng nhận</t>
  </si>
  <si>
    <t>Điều 6 NĐ 333/2026/NĐ-CP</t>
  </si>
  <si>
    <t>Triển khai kết nối đường truyền kỹ thuật, đấu nối hệ thống giám sát ANM tập trung về Trung tâm An ninh mạng quốc gia (Bộ Công an)</t>
  </si>
  <si>
    <t>Điều 40 Luật ANM, Điều 33 NĐ 331</t>
  </si>
  <si>
    <t>Tự kiểm tra BĐANM, rà quét lỗ hổng bảo mật, thử nghiệm xâm nhập hệ thống định kỳ (tối thiểu 01 lần/năm)</t>
  </si>
  <si>
    <t>Điều 27, 31 NĐ 331, Điều 8 NĐ 333</t>
  </si>
  <si>
    <t>Đơn vị vận hành lập báo cáo công tác BĐANM gửi Chủ quản HTTT trước ngày 20 tháng 12 hằng năm</t>
  </si>
  <si>
    <t>Điều 35 NĐ 331/2026/NĐ-CP</t>
  </si>
  <si>
    <t>Chủ quản HTTT lập và gửi Báo cáo kết quả BĐANM (Mẫu 08) gửi Bộ Công an trước ngày 25/12 hằng năm (hoặc trước 01/10 nếu thuộc HTTT ANQG)</t>
  </si>
  <si>
    <t>Điều 35 NĐ 331/2026/NĐ-CP, Mẫu 08</t>
  </si>
  <si>
    <t>TRA CỨU VĂN BẢN PHÁP LÝ &amp; MẪU HỒ SƠ</t>
  </si>
  <si>
    <t>Hệ thống quy định pháp luật về an ninh mạng mới nhất năm 2025 - 2026</t>
  </si>
  <si>
    <t>1. CÁC VĂN BẢN PHÁP LÝ NỀN TẢNG</t>
  </si>
  <si>
    <t>Tên văn bản pháp luật</t>
  </si>
  <si>
    <t>Nội dung điều chỉnh chính</t>
  </si>
  <si>
    <t>Ngày hiệu lực</t>
  </si>
  <si>
    <t>Cơ quan ban hành</t>
  </si>
  <si>
    <t>Luật An ninh mạng 2025 (Số 116/2025/QH15)</t>
  </si>
  <si>
    <t>Quy định chung về BĐANM, phân loại HTTT, trách nhiệm chủ quản &amp; cơ quan quản lý</t>
  </si>
  <si>
    <t>01/01/2026</t>
  </si>
  <si>
    <t>Quốc hội</t>
  </si>
  <si>
    <t>Nghị định 331/2026/NĐ-CP</t>
  </si>
  <si>
    <t>Quy định chi tiết về phân loại cấp độ HTTT (1-5), quy trình lập, thẩm định, phê duyệt hồ sơ BĐANM</t>
  </si>
  <si>
    <t>19/08/2026</t>
  </si>
  <si>
    <t>Chính phủ</t>
  </si>
  <si>
    <t>Nghị định 333/2026/NĐ-CP</t>
  </si>
  <si>
    <t>Quy định về HTTT quan trọng về ANQG, kiểm tra, thẩm định &amp; chứng nhận điều kiện ANM</t>
  </si>
  <si>
    <t>Nghị định 330/2026/NĐ-CP</t>
  </si>
  <si>
    <t>Xử phạt vi phạm hành chính trong lĩnh vực an ninh mạng và bảo vệ dữ liệu cá nhân</t>
  </si>
  <si>
    <t>Nghị định 329/2026/NĐ-CP</t>
  </si>
  <si>
    <t>Quy định về kinh doanh sản phẩm, dịch vụ an ninh mạng &amp; chứng nhận hợp chuẩn hợp quy</t>
  </si>
  <si>
    <t>TCVN 14423:2026</t>
  </si>
  <si>
    <t>Tiêu chuẩn kỹ thuật quốc gia về Yêu cầu an ninh mạng đối với Hệ thống thông tin theo cấp độ</t>
  </si>
  <si>
    <t>2026</t>
  </si>
  <si>
    <t>Bộ KH&amp;CN</t>
  </si>
  <si>
    <t>2. DANH MỤC CÁC MẪU HỒ SƠ QUY ĐỊNH (NĐ 331 &amp; NĐ 333)</t>
  </si>
  <si>
    <t>Mẫu số</t>
  </si>
  <si>
    <t>Tên mẫu văn bản / Hồ sơ</t>
  </si>
  <si>
    <t>Mục đích sử dụng</t>
  </si>
  <si>
    <t>Cơ quan tiếp nhận / Ban hành</t>
  </si>
  <si>
    <t>Mẫu số 01 (NĐ 331)</t>
  </si>
  <si>
    <t>Văn bản đề nghị thẩm định, phê duyệt HSĐXCĐ</t>
  </si>
  <si>
    <t>Chủ quản gửi cơ quan thẩm định đề nghị thẩm định hồ sơ</t>
  </si>
  <si>
    <t>Đơn vị chuyên trách ANM</t>
  </si>
  <si>
    <t>Mẫu số 02 (NĐ 331)</t>
  </si>
  <si>
    <t>Văn bản đề nghị thẩm định HSĐXCĐ</t>
  </si>
  <si>
    <t>Đơn vị vận hành trình chủ quản HTTT</t>
  </si>
  <si>
    <t>Chủ quản HTTT</t>
  </si>
  <si>
    <t>Mẫu số 04 (NĐ 331)</t>
  </si>
  <si>
    <t>Ý kiến thẩm định hồ sơ đề xuất cấp độ</t>
  </si>
  <si>
    <t>Báo cáo kết quả thẩm định của đơn vị chuyên trách</t>
  </si>
  <si>
    <t>Mẫu số 05 (NĐ 331)</t>
  </si>
  <si>
    <t>Tờ trình phê duyệt hồ sơ đề xuất cấp độ</t>
  </si>
  <si>
    <t>Trình lãnh đạo phê duyệt cấp độ HTTT</t>
  </si>
  <si>
    <t>Lãnh đạo Chủ quản</t>
  </si>
  <si>
    <t>Mẫu số 06 (NĐ 331)</t>
  </si>
  <si>
    <t>Quyết định phê duyệt cấp độ HTTT</t>
  </si>
  <si>
    <t>Quyết định chính thức phê duyệt Cấp độ 3</t>
  </si>
  <si>
    <t>Chủ quản HTTT ban hành</t>
  </si>
  <si>
    <t>Mẫu số 07 (NĐ 331)</t>
  </si>
  <si>
    <t>Quyết định phê duyệt phương án BĐANM</t>
  </si>
  <si>
    <t>Quyết định phê duyệt phương án quản lý &amp; kỹ thuật</t>
  </si>
  <si>
    <t>Mẫu số 08 (NĐ 331)</t>
  </si>
  <si>
    <t>Mẫu Báo cáo kết quả công tác BĐANM hằng năm</t>
  </si>
  <si>
    <t>Báo cáo định kỳ gửi Bộ Công an trước 25/12</t>
  </si>
  <si>
    <t>Bộ Công an (Cục ANM)</t>
  </si>
  <si>
    <t>Mẫu số 01 (NĐ 333)</t>
  </si>
  <si>
    <t>Văn bản đề nghị thẩm định ANM đối với HTTT ANQG</t>
  </si>
  <si>
    <t>Gửi Bộ Công an thẩm định hệ thống quan trọng về ANQG</t>
  </si>
  <si>
    <t>Bộ Công an / Bộ Quốc phòng</t>
  </si>
  <si>
    <t>Mẫu số 02 (NĐ 333)</t>
  </si>
  <si>
    <t>Văn bản đề nghị chứng nhận điều kiện ANM</t>
  </si>
  <si>
    <t>Đề nghị cấp Giấy chứng nhận đủ điều kiện ANM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</si>
</sst>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6"/>
      <color rgb="FF1F4E78"/>
      <name val="Calibri"/>
      <family val="2"/>
    </font>
    <font>
      <i/>
      <sz val="11"/>
      <color rgb="FF595959"/>
      <name val="Calibri"/>
      <family val="2"/>
    </font>
    <font>
      <b/>
      <sz val="10"/>
      <color rgb="FF595959"/>
      <name val="Calibri"/>
      <family val="2"/>
    </font>
    <font>
      <b/>
      <sz val="22"/>
      <color rgb="FF1F4E78"/>
      <name val="Calibri"/>
      <family val="2"/>
    </font>
    <font>
      <b/>
      <sz val="10"/>
      <color rgb="FF385723"/>
      <name val="Calibri"/>
      <family val="2"/>
    </font>
    <font>
      <b/>
      <sz val="22"/>
      <color rgb="FF385723"/>
      <name val="Calibri"/>
      <family val="2"/>
    </font>
    <font>
      <b/>
      <sz val="10"/>
      <color rgb="FFC65911"/>
      <name val="Calibri"/>
      <family val="2"/>
    </font>
    <font>
      <b/>
      <sz val="22"/>
      <color rgb="FFC65911"/>
      <name val="Calibri"/>
      <family val="2"/>
    </font>
    <font>
      <b/>
      <sz val="10"/>
      <color rgb="FFC00000"/>
      <name val="Calibri"/>
      <family val="2"/>
    </font>
    <font>
      <b/>
      <sz val="22"/>
      <color rgb="FFC00000"/>
      <name val="Calibri"/>
      <family val="2"/>
    </font>
    <font>
      <b/>
      <sz val="10"/>
      <color rgb="FF1F4E78"/>
      <name val="Calibri"/>
      <family val="2"/>
    </font>
    <font>
      <b/>
      <sz val="12"/>
      <color rgb="FF1F4E78"/>
      <name val="Calibri"/>
      <family val="2"/>
    </font>
    <font>
      <b/>
      <sz val="11"/>
      <color rgb="FFFFFFFF"/>
      <name val="Calibri"/>
      <family val="2"/>
    </font>
    <font>
      <sz val="11"/>
      <name val="Calibri"/>
      <family val="2"/>
    </font>
    <font>
      <b/>
      <sz val="11"/>
      <name val="Calibri"/>
      <family val="2"/>
    </font>
  </fonts>
  <fills count="11">
    <fill>
      <patternFill patternType="none"/>
    </fill>
    <fill>
      <patternFill patternType="gray125"/>
    </fill>
    <fill>
      <patternFill patternType="solid">
        <fgColor rgb="FFE9EEF4"/>
        <bgColor rgb="FFE9EEF4"/>
      </patternFill>
    </fill>
    <fill>
      <patternFill patternType="solid">
        <fgColor rgb="FFE2EFDA"/>
        <bgColor rgb="FFE2EFDA"/>
      </patternFill>
    </fill>
    <fill>
      <patternFill patternType="solid">
        <fgColor rgb="FFFFF2CC"/>
        <bgColor rgb="FFFFF2CC"/>
      </patternFill>
    </fill>
    <fill>
      <patternFill patternType="solid">
        <fgColor rgb="FFFCE4D6"/>
        <bgColor rgb="FFFCE4D6"/>
      </patternFill>
    </fill>
    <fill>
      <patternFill patternType="solid">
        <fgColor rgb="FF1F4E78"/>
        <bgColor rgb="FF1F4E78"/>
      </patternFill>
    </fill>
    <fill>
      <patternFill patternType="solid">
        <fgColor rgb="FF4472C4"/>
        <bgColor rgb="FF4472C4"/>
      </patternFill>
    </fill>
    <fill>
      <patternFill patternType="solid">
        <fgColor rgb="FFDCE6F1"/>
        <bgColor rgb="FFDCE6F1"/>
      </patternFill>
    </fill>
    <fill>
      <patternFill patternType="solid">
        <fgColor rgb="FFFFFFFF"/>
        <bgColor rgb="FFFFFFFF"/>
      </patternFill>
    </fill>
    <fill>
      <patternFill patternType="solid">
        <fgColor rgb="FFF2F5F9"/>
        <bgColor rgb="FFF2F5F9"/>
      </patternFill>
    </fill>
  </fills>
  <borders count="4">
    <border>
      <left/>
      <right/>
      <top/>
      <bottom/>
      <diagonal/>
    </border>
    <border>
      <left style="thin">
        <color rgb="FFD9D9D9"/>
      </left>
      <right style="thin">
        <color rgb="FFD9D9D9"/>
      </right>
      <top style="thin">
        <color rgb="FFD9D9D9"/>
      </top>
      <bottom style="thin">
        <color rgb="FFD9D9D9"/>
      </bottom>
      <diagonal/>
    </border>
    <border>
      <left/>
      <right/>
      <top style="thin">
        <color rgb="FFD9D9D9"/>
      </top>
      <bottom style="double">
        <color rgb="FF1F4E78"/>
      </bottom>
      <diagonal/>
    </border>
    <border>
      <left style="thin">
        <color rgb="FFD9D9D9"/>
      </left>
      <right style="thin">
        <color rgb="FFD9D9D9"/>
      </right>
      <top style="thin">
        <color rgb="FFD9D9D9"/>
      </top>
      <bottom style="medium">
        <color rgb="FF1F4E78"/>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7" fillId="0" borderId="0" xfId="0" applyFont="1"/>
    <xf numFmtId="0" fontId="9" fillId="0" borderId="0" xfId="0" applyFont="1"/>
    <xf numFmtId="0" fontId="11" fillId="0" borderId="0" xfId="0" applyFont="1"/>
    <xf numFmtId="0" fontId="4" fillId="2" borderId="0" xfId="0" applyFont="1" applyFill="1" applyAlignment="1">
      <alignment horizontal="center" vertical="center" wrapText="1"/>
    </xf>
    <xf numFmtId="0" fontId="6" fillId="3" borderId="0" xfId="0" applyFont="1" applyFill="1" applyAlignment="1">
      <alignment horizontal="center" vertical="center" wrapText="1"/>
    </xf>
    <xf numFmtId="0" fontId="8" fillId="4" borderId="0" xfId="0" applyFont="1" applyFill="1" applyAlignment="1">
      <alignment horizontal="center" vertical="center" wrapText="1"/>
    </xf>
    <xf numFmtId="0" fontId="10" fillId="5" borderId="0" xfId="0" applyFont="1" applyFill="1" applyAlignment="1">
      <alignment horizontal="center" vertical="center" wrapText="1"/>
    </xf>
    <xf numFmtId="164" fontId="4" fillId="2" borderId="0" xfId="0" applyNumberFormat="1" applyFont="1" applyFill="1" applyAlignment="1">
      <alignment horizontal="center" vertical="center" wrapText="1"/>
    </xf>
    <xf numFmtId="0" fontId="12" fillId="0" borderId="0" xfId="0" applyFont="1"/>
    <xf numFmtId="0" fontId="13" fillId="6" borderId="0" xfId="0" applyFont="1" applyFill="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164" fontId="15" fillId="0" borderId="1" xfId="0" applyNumberFormat="1" applyFont="1" applyBorder="1" applyAlignment="1">
      <alignment horizontal="center" vertical="center" wrapText="1"/>
    </xf>
    <xf numFmtId="0" fontId="15" fillId="2" borderId="2" xfId="0" applyFont="1" applyFill="1" applyBorder="1" applyAlignment="1">
      <alignment horizontal="center" vertical="center" wrapText="1"/>
    </xf>
    <xf numFmtId="164" fontId="15" fillId="2" borderId="2" xfId="0" applyNumberFormat="1" applyFont="1" applyFill="1" applyBorder="1" applyAlignment="1">
      <alignment horizontal="center" vertical="center" wrapText="1"/>
    </xf>
    <xf numFmtId="0" fontId="13" fillId="6" borderId="3"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14" fillId="9" borderId="1" xfId="0" applyFont="1" applyFill="1" applyBorder="1" applyAlignment="1">
      <alignment horizontal="left" vertical="center" wrapText="1"/>
    </xf>
    <xf numFmtId="0" fontId="14" fillId="8" borderId="1" xfId="0" applyFont="1" applyFill="1" applyBorder="1" applyAlignment="1">
      <alignment horizontal="center" vertical="center" wrapText="1"/>
    </xf>
    <xf numFmtId="0" fontId="14" fillId="10" borderId="1" xfId="0" applyFont="1" applyFill="1" applyBorder="1" applyAlignment="1">
      <alignment horizontal="center" vertical="center" wrapText="1"/>
    </xf>
    <xf numFmtId="0" fontId="14" fillId="1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4" fillId="0" borderId="1" xfId="0" applyFont="1" applyBorder="1" applyAlignment="1">
      <alignment horizontal="left" vertical="center" wrapText="1"/>
    </xf>
    <xf numFmtId="0" fontId="0" fillId="0" borderId="1" xfId="0" applyBorder="1"/>
    <xf numFmtId="0" fontId="13" fillId="6" borderId="0" xfId="0" applyFont="1" applyFill="1" applyAlignment="1">
      <alignment horizontal="left" vertical="center" wrapText="1"/>
    </xf>
    <xf numFmtId="0" fontId="0" fillId="0" borderId="0" xfId="0"/>
    <xf numFmtId="0" fontId="15" fillId="2" borderId="2" xfId="0" applyFont="1" applyFill="1" applyBorder="1" applyAlignment="1">
      <alignment horizontal="center" vertical="center" wrapText="1"/>
    </xf>
    <xf numFmtId="0" fontId="0" fillId="2" borderId="2" xfId="0" applyFill="1" applyBorder="1"/>
    <xf numFmtId="0" fontId="13" fillId="7" borderId="1" xfId="0" applyFont="1" applyFill="1" applyBorder="1" applyAlignment="1">
      <alignment horizontal="left" vertical="center" indent="1"/>
    </xf>
  </cellXfs>
  <cellStyles count="1">
    <cellStyle name="Normal" xfId="0" builtinId="0"/>
  </cellStyles>
  <dxfs count="4">
    <dxf>
      <font>
        <i/>
        <color rgb="FF595959"/>
      </font>
      <fill>
        <patternFill patternType="solid">
          <fgColor rgb="FFE7E6E6"/>
          <bgColor rgb="FFE7E6E6"/>
        </patternFill>
      </fill>
    </dxf>
    <dxf>
      <font>
        <b/>
        <color rgb="FFC00000"/>
      </font>
      <fill>
        <patternFill patternType="solid">
          <fgColor rgb="FFFCE4D6"/>
          <bgColor rgb="FFFCE4D6"/>
        </patternFill>
      </fill>
    </dxf>
    <dxf>
      <font>
        <b/>
        <color rgb="FFC65911"/>
      </font>
      <fill>
        <patternFill patternType="solid">
          <fgColor rgb="FFFFF2CC"/>
          <bgColor rgb="FFFFF2CC"/>
        </patternFill>
      </fill>
    </dxf>
    <dxf>
      <font>
        <b/>
        <color rgb="FF385723"/>
      </font>
      <fill>
        <patternFill patternType="solid">
          <fgColor rgb="FFE2EFDA"/>
          <bgColor rgb="FFE2EFD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15"/>
  <sheetViews>
    <sheetView tabSelected="1" workbookViewId="0"/>
  </sheetViews>
  <sheetFormatPr baseColWidth="10" defaultColWidth="8.83203125" defaultRowHeight="15" x14ac:dyDescent="0.2"/>
  <cols>
    <col min="1" max="1" width="3" customWidth="1"/>
    <col min="2" max="2" width="8" customWidth="1"/>
    <col min="3" max="3" width="30" customWidth="1"/>
    <col min="4" max="4" width="25" customWidth="1"/>
    <col min="5" max="9" width="15" customWidth="1"/>
    <col min="10" max="10" width="20" customWidth="1"/>
  </cols>
  <sheetData>
    <row r="2" spans="2:10" ht="21" x14ac:dyDescent="0.25">
      <c r="B2" s="1" t="s">
        <v>0</v>
      </c>
    </row>
    <row r="3" spans="2:10" x14ac:dyDescent="0.2">
      <c r="B3" s="2" t="s">
        <v>1</v>
      </c>
    </row>
    <row r="5" spans="2:10" x14ac:dyDescent="0.2">
      <c r="B5" s="3" t="s">
        <v>2</v>
      </c>
      <c r="D5" s="4" t="s">
        <v>3</v>
      </c>
      <c r="F5" s="5" t="s">
        <v>4</v>
      </c>
      <c r="H5" s="6" t="s">
        <v>5</v>
      </c>
      <c r="J5" s="7" t="s">
        <v>6</v>
      </c>
    </row>
    <row r="6" spans="2:10" ht="30" x14ac:dyDescent="0.2">
      <c r="B6" s="8">
        <f>COUNTA(Checklist_Chi_Tiet!C6:C46)</f>
        <v>37</v>
      </c>
      <c r="D6" s="9">
        <f>COUNTIF(Checklist_Chi_Tiet!E6:E46, "Đã hoàn thành")</f>
        <v>0</v>
      </c>
      <c r="F6" s="10">
        <f>COUNTIF(Checklist_Chi_Tiet!E6:E46, "Đang thực hiện")</f>
        <v>0</v>
      </c>
      <c r="H6" s="11">
        <f>COUNTIF(Checklist_Chi_Tiet!E6:E46, "Chưa thực hiện")</f>
        <v>37</v>
      </c>
      <c r="J6" s="12">
        <f>IFERROR((D6+COUNTIF(Checklist_Chi_Tiet!E6:E46, "Không áp dụng"))/B6, 0)</f>
        <v>0</v>
      </c>
    </row>
    <row r="9" spans="2:10" ht="16" x14ac:dyDescent="0.2">
      <c r="B9" s="13" t="s">
        <v>7</v>
      </c>
    </row>
    <row r="10" spans="2:10" ht="16" x14ac:dyDescent="0.2">
      <c r="B10" s="14" t="s">
        <v>8</v>
      </c>
      <c r="C10" s="30" t="s">
        <v>9</v>
      </c>
      <c r="D10" s="31"/>
      <c r="E10" s="14" t="s">
        <v>10</v>
      </c>
      <c r="F10" s="14" t="s">
        <v>11</v>
      </c>
      <c r="G10" s="14" t="s">
        <v>12</v>
      </c>
      <c r="H10" s="14" t="s">
        <v>13</v>
      </c>
      <c r="I10" s="14" t="s">
        <v>14</v>
      </c>
    </row>
    <row r="11" spans="2:10" ht="16" x14ac:dyDescent="0.2">
      <c r="B11" s="15">
        <v>1</v>
      </c>
      <c r="C11" s="28" t="s">
        <v>15</v>
      </c>
      <c r="D11" s="29"/>
      <c r="E11" s="15">
        <f>COUNTIF(Checklist_Chi_Tiet!B6:B46, "GIAI ĐOẠN 1*")</f>
        <v>8</v>
      </c>
      <c r="F11" s="15">
        <f>COUNTIFS(Checklist_Chi_Tiet!B6:B46, "GIAI ĐOẠN 1*", Checklist_Chi_Tiet!E6:E46, "Đã hoàn thành")</f>
        <v>0</v>
      </c>
      <c r="G11" s="15">
        <f>COUNTIFS(Checklist_Chi_Tiet!B6:B46, "GIAI ĐOẠN 1*", Checklist_Chi_Tiet!E6:E46, "Đang thực hiện")</f>
        <v>0</v>
      </c>
      <c r="H11" s="15">
        <f>COUNTIFS(Checklist_Chi_Tiet!B6:B46, "GIAI ĐOẠN 1*", Checklist_Chi_Tiet!E6:E46, "Chưa thực hiện")</f>
        <v>8</v>
      </c>
      <c r="I11" s="17">
        <f>IFERROR((F11+COUNTIFS(Checklist_Chi_Tiet!B6:B46, "GIAI ĐOẠN 1*", Checklist_Chi_Tiet!E6:E46, "Không áp dụng"))/E11, 0)</f>
        <v>0</v>
      </c>
    </row>
    <row r="12" spans="2:10" ht="16" x14ac:dyDescent="0.2">
      <c r="B12" s="15">
        <v>2</v>
      </c>
      <c r="C12" s="28" t="s">
        <v>16</v>
      </c>
      <c r="D12" s="29"/>
      <c r="E12" s="15">
        <f>COUNTIF(Checklist_Chi_Tiet!B6:B46, "GIAI ĐOẠN 2*")</f>
        <v>7</v>
      </c>
      <c r="F12" s="15">
        <f>COUNTIFS(Checklist_Chi_Tiet!B6:B46, "GIAI ĐOẠN 2*", Checklist_Chi_Tiet!E6:E46, "Đã hoàn thành")</f>
        <v>0</v>
      </c>
      <c r="G12" s="15">
        <f>COUNTIFS(Checklist_Chi_Tiet!B6:B46, "GIAI ĐOẠN 2*", Checklist_Chi_Tiet!E6:E46, "Đang thực hiện")</f>
        <v>0</v>
      </c>
      <c r="H12" s="15">
        <f>COUNTIFS(Checklist_Chi_Tiet!B6:B46, "GIAI ĐOẠN 2*", Checklist_Chi_Tiet!E6:E46, "Chưa thực hiện")</f>
        <v>7</v>
      </c>
      <c r="I12" s="17">
        <f>IFERROR((F12+COUNTIFS(Checklist_Chi_Tiet!B6:B46, "GIAI ĐOẠN 2*", Checklist_Chi_Tiet!E6:E46, "Không áp dụng"))/E12, 0)</f>
        <v>0</v>
      </c>
    </row>
    <row r="13" spans="2:10" ht="16" x14ac:dyDescent="0.2">
      <c r="B13" s="15">
        <v>3</v>
      </c>
      <c r="C13" s="28" t="s">
        <v>17</v>
      </c>
      <c r="D13" s="29"/>
      <c r="E13" s="15">
        <f>COUNTIF(Checklist_Chi_Tiet!B6:B46, "GIAI ĐOẠN 3*")</f>
        <v>16</v>
      </c>
      <c r="F13" s="15">
        <f>COUNTIFS(Checklist_Chi_Tiet!B6:B46, "GIAI ĐOẠN 3*", Checklist_Chi_Tiet!E6:E46, "Đã hoàn thành")</f>
        <v>0</v>
      </c>
      <c r="G13" s="15">
        <f>COUNTIFS(Checklist_Chi_Tiet!B6:B46, "GIAI ĐOẠN 3*", Checklist_Chi_Tiet!E6:E46, "Đang thực hiện")</f>
        <v>0</v>
      </c>
      <c r="H13" s="15">
        <f>COUNTIFS(Checklist_Chi_Tiet!B6:B46, "GIAI ĐOẠN 3*", Checklist_Chi_Tiet!E6:E46, "Chưa thực hiện")</f>
        <v>16</v>
      </c>
      <c r="I13" s="17">
        <f>IFERROR((F13+COUNTIFS(Checklist_Chi_Tiet!B6:B46, "GIAI ĐOẠN 3*", Checklist_Chi_Tiet!E6:E46, "Không áp dụng"))/E13, 0)</f>
        <v>0</v>
      </c>
    </row>
    <row r="14" spans="2:10" ht="16" x14ac:dyDescent="0.2">
      <c r="B14" s="15">
        <v>4</v>
      </c>
      <c r="C14" s="28" t="s">
        <v>18</v>
      </c>
      <c r="D14" s="29"/>
      <c r="E14" s="15">
        <f>COUNTIF(Checklist_Chi_Tiet!B6:B46, "GIAI ĐOẠN 4*")</f>
        <v>6</v>
      </c>
      <c r="F14" s="15">
        <f>COUNTIFS(Checklist_Chi_Tiet!B6:B46, "GIAI ĐOẠN 4*", Checklist_Chi_Tiet!E6:E46, "Đã hoàn thành")</f>
        <v>0</v>
      </c>
      <c r="G14" s="15">
        <f>COUNTIFS(Checklist_Chi_Tiet!B6:B46, "GIAI ĐOẠN 4*", Checklist_Chi_Tiet!E6:E46, "Đang thực hiện")</f>
        <v>0</v>
      </c>
      <c r="H14" s="15">
        <f>COUNTIFS(Checklist_Chi_Tiet!B6:B46, "GIAI ĐOẠN 4*", Checklist_Chi_Tiet!E6:E46, "Chưa thực hiện")</f>
        <v>6</v>
      </c>
      <c r="I14" s="17">
        <f>IFERROR((F14+COUNTIFS(Checklist_Chi_Tiet!B6:B46, "GIAI ĐOẠN 4*", Checklist_Chi_Tiet!E6:E46, "Không áp dụng"))/E14, 0)</f>
        <v>0</v>
      </c>
    </row>
    <row r="15" spans="2:10" ht="16" x14ac:dyDescent="0.2">
      <c r="B15" s="32" t="s">
        <v>19</v>
      </c>
      <c r="C15" s="33"/>
      <c r="D15" s="33"/>
      <c r="E15" s="18">
        <f>SUM(E11:E14)</f>
        <v>37</v>
      </c>
      <c r="F15" s="18">
        <f>SUM(F11:F14)</f>
        <v>0</v>
      </c>
      <c r="G15" s="18">
        <f>SUM(G11:G14)</f>
        <v>0</v>
      </c>
      <c r="H15" s="18">
        <f>SUM(H11:H14)</f>
        <v>37</v>
      </c>
      <c r="I15" s="19">
        <f>IFERROR((F15+COUNTIF(Checklist_Chi_Tiet!E6:E46, "Không áp dụng"))/E15, 0)</f>
        <v>0</v>
      </c>
    </row>
  </sheetData>
  <mergeCells count="6">
    <mergeCell ref="B15:D15"/>
    <mergeCell ref="C12:D12"/>
    <mergeCell ref="C10:D10"/>
    <mergeCell ref="C11:D11"/>
    <mergeCell ref="C14:D14"/>
    <mergeCell ref="C13:D1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46"/>
  <sheetViews>
    <sheetView workbookViewId="0"/>
  </sheetViews>
  <sheetFormatPr baseColWidth="10" defaultColWidth="8.83203125" defaultRowHeight="15" x14ac:dyDescent="0.2"/>
  <cols>
    <col min="1" max="1" width="8" customWidth="1"/>
    <col min="2" max="2" width="16" customWidth="1"/>
    <col min="3" max="3" width="50" customWidth="1"/>
    <col min="4" max="4" width="32" customWidth="1"/>
    <col min="5" max="5" width="18" customWidth="1"/>
    <col min="6" max="6" width="25" customWidth="1"/>
    <col min="7" max="7" width="16" customWidth="1"/>
    <col min="8" max="8" width="30" customWidth="1"/>
  </cols>
  <sheetData>
    <row r="2" spans="1:8" ht="21" x14ac:dyDescent="0.25">
      <c r="B2" s="1" t="s">
        <v>20</v>
      </c>
    </row>
    <row r="3" spans="1:8" x14ac:dyDescent="0.2">
      <c r="B3" s="2" t="s">
        <v>21</v>
      </c>
    </row>
    <row r="5" spans="1:8" ht="32" x14ac:dyDescent="0.2">
      <c r="A5" s="20" t="s">
        <v>8</v>
      </c>
      <c r="B5" s="20" t="s">
        <v>22</v>
      </c>
      <c r="C5" s="20" t="s">
        <v>23</v>
      </c>
      <c r="D5" s="20" t="s">
        <v>24</v>
      </c>
      <c r="E5" s="20" t="s">
        <v>25</v>
      </c>
      <c r="F5" s="20" t="s">
        <v>26</v>
      </c>
      <c r="G5" s="20" t="s">
        <v>27</v>
      </c>
      <c r="H5" s="20" t="s">
        <v>28</v>
      </c>
    </row>
    <row r="6" spans="1:8" x14ac:dyDescent="0.2">
      <c r="A6" s="34" t="s">
        <v>29</v>
      </c>
      <c r="B6" s="29"/>
      <c r="C6" s="29"/>
      <c r="D6" s="29"/>
      <c r="E6" s="29"/>
      <c r="F6" s="29"/>
      <c r="G6" s="29"/>
      <c r="H6" s="29"/>
    </row>
    <row r="7" spans="1:8" ht="48" x14ac:dyDescent="0.2">
      <c r="A7" s="21">
        <v>1</v>
      </c>
      <c r="B7" s="21" t="s">
        <v>30</v>
      </c>
      <c r="C7" s="22" t="s">
        <v>31</v>
      </c>
      <c r="D7" s="22" t="s">
        <v>32</v>
      </c>
      <c r="E7" s="23" t="s">
        <v>33</v>
      </c>
      <c r="F7" s="21" t="s">
        <v>34</v>
      </c>
      <c r="G7" s="21"/>
      <c r="H7" s="22"/>
    </row>
    <row r="8" spans="1:8" ht="32" x14ac:dyDescent="0.2">
      <c r="A8" s="24">
        <v>2</v>
      </c>
      <c r="B8" s="24" t="s">
        <v>30</v>
      </c>
      <c r="C8" s="25" t="s">
        <v>35</v>
      </c>
      <c r="D8" s="25" t="s">
        <v>32</v>
      </c>
      <c r="E8" s="23" t="s">
        <v>33</v>
      </c>
      <c r="F8" s="24" t="s">
        <v>34</v>
      </c>
      <c r="G8" s="24"/>
      <c r="H8" s="25"/>
    </row>
    <row r="9" spans="1:8" ht="32" x14ac:dyDescent="0.2">
      <c r="A9" s="21">
        <v>3</v>
      </c>
      <c r="B9" s="21" t="s">
        <v>30</v>
      </c>
      <c r="C9" s="22" t="s">
        <v>36</v>
      </c>
      <c r="D9" s="22" t="s">
        <v>37</v>
      </c>
      <c r="E9" s="23" t="s">
        <v>33</v>
      </c>
      <c r="F9" s="21" t="s">
        <v>34</v>
      </c>
      <c r="G9" s="21"/>
      <c r="H9" s="22"/>
    </row>
    <row r="10" spans="1:8" ht="48" x14ac:dyDescent="0.2">
      <c r="A10" s="24">
        <v>4</v>
      </c>
      <c r="B10" s="24" t="s">
        <v>30</v>
      </c>
      <c r="C10" s="25" t="s">
        <v>38</v>
      </c>
      <c r="D10" s="25" t="s">
        <v>39</v>
      </c>
      <c r="E10" s="23" t="s">
        <v>33</v>
      </c>
      <c r="F10" s="24" t="s">
        <v>34</v>
      </c>
      <c r="G10" s="24"/>
      <c r="H10" s="25"/>
    </row>
    <row r="11" spans="1:8" ht="48" x14ac:dyDescent="0.2">
      <c r="A11" s="21">
        <v>5</v>
      </c>
      <c r="B11" s="21" t="s">
        <v>30</v>
      </c>
      <c r="C11" s="22" t="s">
        <v>40</v>
      </c>
      <c r="D11" s="22" t="s">
        <v>41</v>
      </c>
      <c r="E11" s="23" t="s">
        <v>33</v>
      </c>
      <c r="F11" s="21" t="s">
        <v>34</v>
      </c>
      <c r="G11" s="21"/>
      <c r="H11" s="22"/>
    </row>
    <row r="12" spans="1:8" ht="32" x14ac:dyDescent="0.2">
      <c r="A12" s="24">
        <v>6</v>
      </c>
      <c r="B12" s="24" t="s">
        <v>30</v>
      </c>
      <c r="C12" s="25" t="s">
        <v>42</v>
      </c>
      <c r="D12" s="25" t="s">
        <v>43</v>
      </c>
      <c r="E12" s="23" t="s">
        <v>33</v>
      </c>
      <c r="F12" s="24" t="s">
        <v>34</v>
      </c>
      <c r="G12" s="24"/>
      <c r="H12" s="25"/>
    </row>
    <row r="13" spans="1:8" ht="32" x14ac:dyDescent="0.2">
      <c r="A13" s="21">
        <v>7</v>
      </c>
      <c r="B13" s="21" t="s">
        <v>30</v>
      </c>
      <c r="C13" s="22" t="s">
        <v>44</v>
      </c>
      <c r="D13" s="22" t="s">
        <v>45</v>
      </c>
      <c r="E13" s="23" t="s">
        <v>33</v>
      </c>
      <c r="F13" s="21" t="s">
        <v>34</v>
      </c>
      <c r="G13" s="21"/>
      <c r="H13" s="22"/>
    </row>
    <row r="14" spans="1:8" ht="48" x14ac:dyDescent="0.2">
      <c r="A14" s="24">
        <v>8</v>
      </c>
      <c r="B14" s="24" t="s">
        <v>30</v>
      </c>
      <c r="C14" s="25" t="s">
        <v>46</v>
      </c>
      <c r="D14" s="25" t="s">
        <v>47</v>
      </c>
      <c r="E14" s="23" t="s">
        <v>33</v>
      </c>
      <c r="F14" s="24" t="s">
        <v>34</v>
      </c>
      <c r="G14" s="24"/>
      <c r="H14" s="25"/>
    </row>
    <row r="15" spans="1:8" x14ac:dyDescent="0.2">
      <c r="A15" s="34" t="s">
        <v>48</v>
      </c>
      <c r="B15" s="29"/>
      <c r="C15" s="29"/>
      <c r="D15" s="29"/>
      <c r="E15" s="29"/>
      <c r="F15" s="29"/>
      <c r="G15" s="29"/>
      <c r="H15" s="29"/>
    </row>
    <row r="16" spans="1:8" ht="32" x14ac:dyDescent="0.2">
      <c r="A16" s="21">
        <v>9</v>
      </c>
      <c r="B16" s="21" t="s">
        <v>49</v>
      </c>
      <c r="C16" s="22" t="s">
        <v>50</v>
      </c>
      <c r="D16" s="22" t="s">
        <v>51</v>
      </c>
      <c r="E16" s="23" t="s">
        <v>33</v>
      </c>
      <c r="F16" s="21" t="s">
        <v>34</v>
      </c>
      <c r="G16" s="21"/>
      <c r="H16" s="22"/>
    </row>
    <row r="17" spans="1:8" ht="32" x14ac:dyDescent="0.2">
      <c r="A17" s="24">
        <v>10</v>
      </c>
      <c r="B17" s="24" t="s">
        <v>49</v>
      </c>
      <c r="C17" s="25" t="s">
        <v>52</v>
      </c>
      <c r="D17" s="25" t="s">
        <v>53</v>
      </c>
      <c r="E17" s="23" t="s">
        <v>33</v>
      </c>
      <c r="F17" s="24" t="s">
        <v>34</v>
      </c>
      <c r="G17" s="24"/>
      <c r="H17" s="25"/>
    </row>
    <row r="18" spans="1:8" ht="48" x14ac:dyDescent="0.2">
      <c r="A18" s="21">
        <v>11</v>
      </c>
      <c r="B18" s="21" t="s">
        <v>49</v>
      </c>
      <c r="C18" s="22" t="s">
        <v>54</v>
      </c>
      <c r="D18" s="22" t="s">
        <v>55</v>
      </c>
      <c r="E18" s="23" t="s">
        <v>33</v>
      </c>
      <c r="F18" s="21" t="s">
        <v>34</v>
      </c>
      <c r="G18" s="21"/>
      <c r="H18" s="22"/>
    </row>
    <row r="19" spans="1:8" ht="48" x14ac:dyDescent="0.2">
      <c r="A19" s="24">
        <v>12</v>
      </c>
      <c r="B19" s="24" t="s">
        <v>49</v>
      </c>
      <c r="C19" s="25" t="s">
        <v>56</v>
      </c>
      <c r="D19" s="25" t="s">
        <v>57</v>
      </c>
      <c r="E19" s="23" t="s">
        <v>33</v>
      </c>
      <c r="F19" s="24" t="s">
        <v>34</v>
      </c>
      <c r="G19" s="24"/>
      <c r="H19" s="25"/>
    </row>
    <row r="20" spans="1:8" ht="32" x14ac:dyDescent="0.2">
      <c r="A20" s="21">
        <v>13</v>
      </c>
      <c r="B20" s="21" t="s">
        <v>49</v>
      </c>
      <c r="C20" s="22" t="s">
        <v>58</v>
      </c>
      <c r="D20" s="22" t="s">
        <v>59</v>
      </c>
      <c r="E20" s="23" t="s">
        <v>33</v>
      </c>
      <c r="F20" s="21" t="s">
        <v>34</v>
      </c>
      <c r="G20" s="21"/>
      <c r="H20" s="22"/>
    </row>
    <row r="21" spans="1:8" ht="48" x14ac:dyDescent="0.2">
      <c r="A21" s="24">
        <v>14</v>
      </c>
      <c r="B21" s="24" t="s">
        <v>49</v>
      </c>
      <c r="C21" s="25" t="s">
        <v>60</v>
      </c>
      <c r="D21" s="25" t="s">
        <v>61</v>
      </c>
      <c r="E21" s="23" t="s">
        <v>33</v>
      </c>
      <c r="F21" s="24" t="s">
        <v>34</v>
      </c>
      <c r="G21" s="24"/>
      <c r="H21" s="25"/>
    </row>
    <row r="22" spans="1:8" ht="48" x14ac:dyDescent="0.2">
      <c r="A22" s="21">
        <v>15</v>
      </c>
      <c r="B22" s="21" t="s">
        <v>49</v>
      </c>
      <c r="C22" s="22" t="s">
        <v>62</v>
      </c>
      <c r="D22" s="22" t="s">
        <v>59</v>
      </c>
      <c r="E22" s="23" t="s">
        <v>33</v>
      </c>
      <c r="F22" s="21" t="s">
        <v>34</v>
      </c>
      <c r="G22" s="21"/>
      <c r="H22" s="22"/>
    </row>
    <row r="23" spans="1:8" x14ac:dyDescent="0.2">
      <c r="A23" s="34" t="s">
        <v>63</v>
      </c>
      <c r="B23" s="29"/>
      <c r="C23" s="29"/>
      <c r="D23" s="29"/>
      <c r="E23" s="29"/>
      <c r="F23" s="29"/>
      <c r="G23" s="29"/>
      <c r="H23" s="29"/>
    </row>
    <row r="24" spans="1:8" ht="48" x14ac:dyDescent="0.2">
      <c r="A24" s="24">
        <v>16</v>
      </c>
      <c r="B24" s="24" t="s">
        <v>64</v>
      </c>
      <c r="C24" s="25" t="s">
        <v>65</v>
      </c>
      <c r="D24" s="25" t="s">
        <v>66</v>
      </c>
      <c r="E24" s="23" t="s">
        <v>33</v>
      </c>
      <c r="F24" s="24" t="s">
        <v>34</v>
      </c>
      <c r="G24" s="24"/>
      <c r="H24" s="25"/>
    </row>
    <row r="25" spans="1:8" ht="32" x14ac:dyDescent="0.2">
      <c r="A25" s="21">
        <v>17</v>
      </c>
      <c r="B25" s="21" t="s">
        <v>64</v>
      </c>
      <c r="C25" s="22" t="s">
        <v>67</v>
      </c>
      <c r="D25" s="22" t="s">
        <v>68</v>
      </c>
      <c r="E25" s="23" t="s">
        <v>33</v>
      </c>
      <c r="F25" s="21" t="s">
        <v>34</v>
      </c>
      <c r="G25" s="21"/>
      <c r="H25" s="22"/>
    </row>
    <row r="26" spans="1:8" ht="32" x14ac:dyDescent="0.2">
      <c r="A26" s="24">
        <v>18</v>
      </c>
      <c r="B26" s="24" t="s">
        <v>64</v>
      </c>
      <c r="C26" s="25" t="s">
        <v>69</v>
      </c>
      <c r="D26" s="25" t="s">
        <v>68</v>
      </c>
      <c r="E26" s="23" t="s">
        <v>33</v>
      </c>
      <c r="F26" s="24" t="s">
        <v>34</v>
      </c>
      <c r="G26" s="24"/>
      <c r="H26" s="25"/>
    </row>
    <row r="27" spans="1:8" ht="32" x14ac:dyDescent="0.2">
      <c r="A27" s="21">
        <v>19</v>
      </c>
      <c r="B27" s="21" t="s">
        <v>64</v>
      </c>
      <c r="C27" s="22" t="s">
        <v>70</v>
      </c>
      <c r="D27" s="22" t="s">
        <v>71</v>
      </c>
      <c r="E27" s="23" t="s">
        <v>33</v>
      </c>
      <c r="F27" s="21" t="s">
        <v>34</v>
      </c>
      <c r="G27" s="21"/>
      <c r="H27" s="22"/>
    </row>
    <row r="28" spans="1:8" ht="32" x14ac:dyDescent="0.2">
      <c r="A28" s="24">
        <v>20</v>
      </c>
      <c r="B28" s="24" t="s">
        <v>64</v>
      </c>
      <c r="C28" s="25" t="s">
        <v>72</v>
      </c>
      <c r="D28" s="25" t="s">
        <v>71</v>
      </c>
      <c r="E28" s="23" t="s">
        <v>33</v>
      </c>
      <c r="F28" s="24" t="s">
        <v>34</v>
      </c>
      <c r="G28" s="24"/>
      <c r="H28" s="25"/>
    </row>
    <row r="29" spans="1:8" ht="48" x14ac:dyDescent="0.2">
      <c r="A29" s="21">
        <v>21</v>
      </c>
      <c r="B29" s="21" t="s">
        <v>64</v>
      </c>
      <c r="C29" s="22" t="s">
        <v>73</v>
      </c>
      <c r="D29" s="22" t="s">
        <v>74</v>
      </c>
      <c r="E29" s="23" t="s">
        <v>33</v>
      </c>
      <c r="F29" s="21" t="s">
        <v>34</v>
      </c>
      <c r="G29" s="21"/>
      <c r="H29" s="22"/>
    </row>
    <row r="30" spans="1:8" ht="32" x14ac:dyDescent="0.2">
      <c r="A30" s="24">
        <v>22</v>
      </c>
      <c r="B30" s="24" t="s">
        <v>64</v>
      </c>
      <c r="C30" s="25" t="s">
        <v>75</v>
      </c>
      <c r="D30" s="25" t="s">
        <v>74</v>
      </c>
      <c r="E30" s="23" t="s">
        <v>33</v>
      </c>
      <c r="F30" s="24" t="s">
        <v>34</v>
      </c>
      <c r="G30" s="24"/>
      <c r="H30" s="25"/>
    </row>
    <row r="31" spans="1:8" ht="32" x14ac:dyDescent="0.2">
      <c r="A31" s="21">
        <v>23</v>
      </c>
      <c r="B31" s="21" t="s">
        <v>64</v>
      </c>
      <c r="C31" s="22" t="s">
        <v>76</v>
      </c>
      <c r="D31" s="22" t="s">
        <v>74</v>
      </c>
      <c r="E31" s="23" t="s">
        <v>33</v>
      </c>
      <c r="F31" s="21" t="s">
        <v>34</v>
      </c>
      <c r="G31" s="21"/>
      <c r="H31" s="22"/>
    </row>
    <row r="32" spans="1:8" ht="32" x14ac:dyDescent="0.2">
      <c r="A32" s="24">
        <v>24</v>
      </c>
      <c r="B32" s="24" t="s">
        <v>64</v>
      </c>
      <c r="C32" s="25" t="s">
        <v>77</v>
      </c>
      <c r="D32" s="25" t="s">
        <v>78</v>
      </c>
      <c r="E32" s="23" t="s">
        <v>33</v>
      </c>
      <c r="F32" s="24" t="s">
        <v>34</v>
      </c>
      <c r="G32" s="24"/>
      <c r="H32" s="25"/>
    </row>
    <row r="33" spans="1:8" ht="48" x14ac:dyDescent="0.2">
      <c r="A33" s="21">
        <v>25</v>
      </c>
      <c r="B33" s="21" t="s">
        <v>64</v>
      </c>
      <c r="C33" s="22" t="s">
        <v>79</v>
      </c>
      <c r="D33" s="22" t="s">
        <v>78</v>
      </c>
      <c r="E33" s="23" t="s">
        <v>33</v>
      </c>
      <c r="F33" s="21" t="s">
        <v>34</v>
      </c>
      <c r="G33" s="21"/>
      <c r="H33" s="22"/>
    </row>
    <row r="34" spans="1:8" ht="48" x14ac:dyDescent="0.2">
      <c r="A34" s="24">
        <v>26</v>
      </c>
      <c r="B34" s="24" t="s">
        <v>64</v>
      </c>
      <c r="C34" s="25" t="s">
        <v>80</v>
      </c>
      <c r="D34" s="25" t="s">
        <v>78</v>
      </c>
      <c r="E34" s="23" t="s">
        <v>33</v>
      </c>
      <c r="F34" s="24" t="s">
        <v>34</v>
      </c>
      <c r="G34" s="24"/>
      <c r="H34" s="25"/>
    </row>
    <row r="35" spans="1:8" ht="32" x14ac:dyDescent="0.2">
      <c r="A35" s="21">
        <v>27</v>
      </c>
      <c r="B35" s="21" t="s">
        <v>64</v>
      </c>
      <c r="C35" s="22" t="s">
        <v>81</v>
      </c>
      <c r="D35" s="22" t="s">
        <v>82</v>
      </c>
      <c r="E35" s="23" t="s">
        <v>33</v>
      </c>
      <c r="F35" s="21" t="s">
        <v>34</v>
      </c>
      <c r="G35" s="21"/>
      <c r="H35" s="22"/>
    </row>
    <row r="36" spans="1:8" ht="16" x14ac:dyDescent="0.2">
      <c r="A36" s="24">
        <v>28</v>
      </c>
      <c r="B36" s="24" t="s">
        <v>64</v>
      </c>
      <c r="C36" s="25" t="s">
        <v>83</v>
      </c>
      <c r="D36" s="25" t="s">
        <v>82</v>
      </c>
      <c r="E36" s="23" t="s">
        <v>33</v>
      </c>
      <c r="F36" s="24" t="s">
        <v>34</v>
      </c>
      <c r="G36" s="24"/>
      <c r="H36" s="25"/>
    </row>
    <row r="37" spans="1:8" ht="32" x14ac:dyDescent="0.2">
      <c r="A37" s="21">
        <v>29</v>
      </c>
      <c r="B37" s="21" t="s">
        <v>64</v>
      </c>
      <c r="C37" s="22" t="s">
        <v>84</v>
      </c>
      <c r="D37" s="22" t="s">
        <v>85</v>
      </c>
      <c r="E37" s="23" t="s">
        <v>33</v>
      </c>
      <c r="F37" s="21" t="s">
        <v>34</v>
      </c>
      <c r="G37" s="21"/>
      <c r="H37" s="22"/>
    </row>
    <row r="38" spans="1:8" ht="48" x14ac:dyDescent="0.2">
      <c r="A38" s="24">
        <v>30</v>
      </c>
      <c r="B38" s="24" t="s">
        <v>64</v>
      </c>
      <c r="C38" s="25" t="s">
        <v>86</v>
      </c>
      <c r="D38" s="25" t="s">
        <v>87</v>
      </c>
      <c r="E38" s="23" t="s">
        <v>33</v>
      </c>
      <c r="F38" s="24" t="s">
        <v>34</v>
      </c>
      <c r="G38" s="24"/>
      <c r="H38" s="25"/>
    </row>
    <row r="39" spans="1:8" ht="48" x14ac:dyDescent="0.2">
      <c r="A39" s="21">
        <v>31</v>
      </c>
      <c r="B39" s="21" t="s">
        <v>64</v>
      </c>
      <c r="C39" s="22" t="s">
        <v>88</v>
      </c>
      <c r="D39" s="22" t="s">
        <v>89</v>
      </c>
      <c r="E39" s="23" t="s">
        <v>33</v>
      </c>
      <c r="F39" s="21" t="s">
        <v>34</v>
      </c>
      <c r="G39" s="21"/>
      <c r="H39" s="22"/>
    </row>
    <row r="40" spans="1:8" x14ac:dyDescent="0.2">
      <c r="A40" s="34" t="s">
        <v>90</v>
      </c>
      <c r="B40" s="29"/>
      <c r="C40" s="29"/>
      <c r="D40" s="29"/>
      <c r="E40" s="29"/>
      <c r="F40" s="29"/>
      <c r="G40" s="29"/>
      <c r="H40" s="29"/>
    </row>
    <row r="41" spans="1:8" ht="32" x14ac:dyDescent="0.2">
      <c r="A41" s="24">
        <v>32</v>
      </c>
      <c r="B41" s="24" t="s">
        <v>91</v>
      </c>
      <c r="C41" s="25" t="s">
        <v>92</v>
      </c>
      <c r="D41" s="25" t="s">
        <v>93</v>
      </c>
      <c r="E41" s="23" t="s">
        <v>33</v>
      </c>
      <c r="F41" s="24" t="s">
        <v>34</v>
      </c>
      <c r="G41" s="24"/>
      <c r="H41" s="25"/>
    </row>
    <row r="42" spans="1:8" ht="48" x14ac:dyDescent="0.2">
      <c r="A42" s="21">
        <v>33</v>
      </c>
      <c r="B42" s="21" t="s">
        <v>91</v>
      </c>
      <c r="C42" s="22" t="s">
        <v>94</v>
      </c>
      <c r="D42" s="22" t="s">
        <v>95</v>
      </c>
      <c r="E42" s="23" t="s">
        <v>33</v>
      </c>
      <c r="F42" s="21" t="s">
        <v>34</v>
      </c>
      <c r="G42" s="21"/>
      <c r="H42" s="22"/>
    </row>
    <row r="43" spans="1:8" ht="48" x14ac:dyDescent="0.2">
      <c r="A43" s="24">
        <v>34</v>
      </c>
      <c r="B43" s="24" t="s">
        <v>91</v>
      </c>
      <c r="C43" s="25" t="s">
        <v>96</v>
      </c>
      <c r="D43" s="25" t="s">
        <v>97</v>
      </c>
      <c r="E43" s="23" t="s">
        <v>33</v>
      </c>
      <c r="F43" s="24" t="s">
        <v>34</v>
      </c>
      <c r="G43" s="24"/>
      <c r="H43" s="25"/>
    </row>
    <row r="44" spans="1:8" ht="32" x14ac:dyDescent="0.2">
      <c r="A44" s="21">
        <v>35</v>
      </c>
      <c r="B44" s="21" t="s">
        <v>91</v>
      </c>
      <c r="C44" s="22" t="s">
        <v>98</v>
      </c>
      <c r="D44" s="22" t="s">
        <v>99</v>
      </c>
      <c r="E44" s="23" t="s">
        <v>33</v>
      </c>
      <c r="F44" s="21" t="s">
        <v>34</v>
      </c>
      <c r="G44" s="21"/>
      <c r="H44" s="22"/>
    </row>
    <row r="45" spans="1:8" ht="32" x14ac:dyDescent="0.2">
      <c r="A45" s="24">
        <v>36</v>
      </c>
      <c r="B45" s="24" t="s">
        <v>91</v>
      </c>
      <c r="C45" s="25" t="s">
        <v>100</v>
      </c>
      <c r="D45" s="25" t="s">
        <v>101</v>
      </c>
      <c r="E45" s="23" t="s">
        <v>33</v>
      </c>
      <c r="F45" s="24" t="s">
        <v>34</v>
      </c>
      <c r="G45" s="24"/>
      <c r="H45" s="25"/>
    </row>
    <row r="46" spans="1:8" ht="48" x14ac:dyDescent="0.2">
      <c r="A46" s="21">
        <v>37</v>
      </c>
      <c r="B46" s="21" t="s">
        <v>91</v>
      </c>
      <c r="C46" s="22" t="s">
        <v>102</v>
      </c>
      <c r="D46" s="22" t="s">
        <v>103</v>
      </c>
      <c r="E46" s="23" t="s">
        <v>33</v>
      </c>
      <c r="F46" s="21" t="s">
        <v>34</v>
      </c>
      <c r="G46" s="21"/>
      <c r="H46" s="22"/>
    </row>
  </sheetData>
  <mergeCells count="4">
    <mergeCell ref="A23:H23"/>
    <mergeCell ref="A40:H40"/>
    <mergeCell ref="A6:H6"/>
    <mergeCell ref="A15:H15"/>
  </mergeCells>
  <conditionalFormatting sqref="E6:E46">
    <cfRule type="cellIs" dxfId="3" priority="1" operator="equal">
      <formula>"Đã hoàn thành"</formula>
    </cfRule>
    <cfRule type="cellIs" dxfId="2" priority="2" operator="equal">
      <formula>"Đang thực hiện"</formula>
    </cfRule>
    <cfRule type="cellIs" dxfId="1" priority="3" operator="equal">
      <formula>"Chưa thực hiện"</formula>
    </cfRule>
    <cfRule type="cellIs" dxfId="0" priority="4" operator="equal">
      <formula>"Không áp dụng"</formula>
    </cfRule>
  </conditionalFormatting>
  <dataValidations count="1">
    <dataValidation type="list" allowBlank="1" sqref="E7 E8 E9 E10 E11 E12 E13 E14 E16 E17 E18 E19 E20 E21 E22 E24 E25 E26 E27 E28 E29 E30 E31 E32 E33 E34 E35 E36 E37 E38 E39 E41 E42 E43 E44 E45 E46" xr:uid="{00000000-0002-0000-0100-000000000000}">
      <formula1>"Chưa thực hiện,Đang thực hiện,Đã hoàn thành,Không áp dụng"</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25"/>
  <sheetViews>
    <sheetView workbookViewId="0"/>
  </sheetViews>
  <sheetFormatPr baseColWidth="10" defaultColWidth="8.83203125" defaultRowHeight="15" x14ac:dyDescent="0.2"/>
  <cols>
    <col min="1" max="1" width="3" customWidth="1"/>
    <col min="2" max="2" width="22" customWidth="1"/>
    <col min="3" max="4" width="45" customWidth="1"/>
    <col min="5" max="5" width="22" customWidth="1"/>
    <col min="6" max="6" width="18" customWidth="1"/>
  </cols>
  <sheetData>
    <row r="2" spans="2:6" ht="21" x14ac:dyDescent="0.25">
      <c r="B2" s="1" t="s">
        <v>104</v>
      </c>
    </row>
    <row r="3" spans="2:6" x14ac:dyDescent="0.2">
      <c r="B3" s="2" t="s">
        <v>105</v>
      </c>
    </row>
    <row r="5" spans="2:6" ht="16" x14ac:dyDescent="0.2">
      <c r="B5" s="13" t="s">
        <v>106</v>
      </c>
    </row>
    <row r="6" spans="2:6" ht="16" x14ac:dyDescent="0.2">
      <c r="B6" s="20" t="s">
        <v>8</v>
      </c>
      <c r="C6" s="20" t="s">
        <v>107</v>
      </c>
      <c r="D6" s="20" t="s">
        <v>108</v>
      </c>
      <c r="E6" s="20" t="s">
        <v>109</v>
      </c>
      <c r="F6" s="20" t="s">
        <v>110</v>
      </c>
    </row>
    <row r="7" spans="2:6" ht="32" x14ac:dyDescent="0.2">
      <c r="B7" s="15">
        <v>1</v>
      </c>
      <c r="C7" s="26" t="s">
        <v>111</v>
      </c>
      <c r="D7" s="16" t="s">
        <v>112</v>
      </c>
      <c r="E7" s="15" t="s">
        <v>113</v>
      </c>
      <c r="F7" s="15" t="s">
        <v>114</v>
      </c>
    </row>
    <row r="8" spans="2:6" ht="32" x14ac:dyDescent="0.2">
      <c r="B8" s="15">
        <v>2</v>
      </c>
      <c r="C8" s="26" t="s">
        <v>115</v>
      </c>
      <c r="D8" s="16" t="s">
        <v>116</v>
      </c>
      <c r="E8" s="15" t="s">
        <v>117</v>
      </c>
      <c r="F8" s="15" t="s">
        <v>118</v>
      </c>
    </row>
    <row r="9" spans="2:6" ht="32" x14ac:dyDescent="0.2">
      <c r="B9" s="15">
        <v>3</v>
      </c>
      <c r="C9" s="26" t="s">
        <v>119</v>
      </c>
      <c r="D9" s="16" t="s">
        <v>120</v>
      </c>
      <c r="E9" s="15" t="s">
        <v>117</v>
      </c>
      <c r="F9" s="15" t="s">
        <v>118</v>
      </c>
    </row>
    <row r="10" spans="2:6" ht="32" x14ac:dyDescent="0.2">
      <c r="B10" s="15">
        <v>4</v>
      </c>
      <c r="C10" s="26" t="s">
        <v>121</v>
      </c>
      <c r="D10" s="16" t="s">
        <v>122</v>
      </c>
      <c r="E10" s="15" t="s">
        <v>117</v>
      </c>
      <c r="F10" s="15" t="s">
        <v>118</v>
      </c>
    </row>
    <row r="11" spans="2:6" ht="32" x14ac:dyDescent="0.2">
      <c r="B11" s="15">
        <v>5</v>
      </c>
      <c r="C11" s="26" t="s">
        <v>123</v>
      </c>
      <c r="D11" s="16" t="s">
        <v>124</v>
      </c>
      <c r="E11" s="15" t="s">
        <v>117</v>
      </c>
      <c r="F11" s="15" t="s">
        <v>118</v>
      </c>
    </row>
    <row r="12" spans="2:6" ht="32" x14ac:dyDescent="0.2">
      <c r="B12" s="15">
        <v>6</v>
      </c>
      <c r="C12" s="26" t="s">
        <v>125</v>
      </c>
      <c r="D12" s="16" t="s">
        <v>126</v>
      </c>
      <c r="E12" s="15" t="s">
        <v>127</v>
      </c>
      <c r="F12" s="15" t="s">
        <v>128</v>
      </c>
    </row>
    <row r="15" spans="2:6" ht="16" x14ac:dyDescent="0.2">
      <c r="B15" s="13" t="s">
        <v>129</v>
      </c>
    </row>
    <row r="16" spans="2:6" ht="32" x14ac:dyDescent="0.2">
      <c r="B16" s="20" t="s">
        <v>130</v>
      </c>
      <c r="C16" s="20" t="s">
        <v>131</v>
      </c>
      <c r="D16" s="20" t="s">
        <v>132</v>
      </c>
      <c r="E16" s="20" t="s">
        <v>133</v>
      </c>
    </row>
    <row r="17" spans="2:5" ht="16" x14ac:dyDescent="0.2">
      <c r="B17" s="27" t="s">
        <v>134</v>
      </c>
      <c r="C17" s="16" t="s">
        <v>135</v>
      </c>
      <c r="D17" s="16" t="s">
        <v>136</v>
      </c>
      <c r="E17" s="16" t="s">
        <v>137</v>
      </c>
    </row>
    <row r="18" spans="2:5" ht="16" x14ac:dyDescent="0.2">
      <c r="B18" s="27" t="s">
        <v>138</v>
      </c>
      <c r="C18" s="16" t="s">
        <v>139</v>
      </c>
      <c r="D18" s="16" t="s">
        <v>140</v>
      </c>
      <c r="E18" s="16" t="s">
        <v>141</v>
      </c>
    </row>
    <row r="19" spans="2:5" ht="16" x14ac:dyDescent="0.2">
      <c r="B19" s="27" t="s">
        <v>142</v>
      </c>
      <c r="C19" s="16" t="s">
        <v>143</v>
      </c>
      <c r="D19" s="16" t="s">
        <v>144</v>
      </c>
      <c r="E19" s="16" t="s">
        <v>141</v>
      </c>
    </row>
    <row r="20" spans="2:5" ht="16" x14ac:dyDescent="0.2">
      <c r="B20" s="27" t="s">
        <v>145</v>
      </c>
      <c r="C20" s="16" t="s">
        <v>146</v>
      </c>
      <c r="D20" s="16" t="s">
        <v>147</v>
      </c>
      <c r="E20" s="16" t="s">
        <v>148</v>
      </c>
    </row>
    <row r="21" spans="2:5" ht="16" x14ac:dyDescent="0.2">
      <c r="B21" s="27" t="s">
        <v>149</v>
      </c>
      <c r="C21" s="16" t="s">
        <v>150</v>
      </c>
      <c r="D21" s="16" t="s">
        <v>151</v>
      </c>
      <c r="E21" s="16" t="s">
        <v>152</v>
      </c>
    </row>
    <row r="22" spans="2:5" ht="16" x14ac:dyDescent="0.2">
      <c r="B22" s="27" t="s">
        <v>153</v>
      </c>
      <c r="C22" s="16" t="s">
        <v>154</v>
      </c>
      <c r="D22" s="16" t="s">
        <v>155</v>
      </c>
      <c r="E22" s="16" t="s">
        <v>152</v>
      </c>
    </row>
    <row r="23" spans="2:5" ht="16" x14ac:dyDescent="0.2">
      <c r="B23" s="27" t="s">
        <v>156</v>
      </c>
      <c r="C23" s="16" t="s">
        <v>157</v>
      </c>
      <c r="D23" s="16" t="s">
        <v>158</v>
      </c>
      <c r="E23" s="16" t="s">
        <v>159</v>
      </c>
    </row>
    <row r="24" spans="2:5" ht="32" x14ac:dyDescent="0.2">
      <c r="B24" s="27" t="s">
        <v>160</v>
      </c>
      <c r="C24" s="16" t="s">
        <v>161</v>
      </c>
      <c r="D24" s="16" t="s">
        <v>162</v>
      </c>
      <c r="E24" s="16" t="s">
        <v>163</v>
      </c>
    </row>
    <row r="25" spans="2:5" ht="32" x14ac:dyDescent="0.2">
      <c r="B25" s="27" t="s">
        <v>164</v>
      </c>
      <c r="C25" s="16" t="s">
        <v>165</v>
      </c>
      <c r="D25" s="16" t="s">
        <v>166</v>
      </c>
      <c r="E25" s="16" t="s">
        <v>163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Tong_Quan</vt:lpstr>
      <vt:lpstr>Checklist_Chi_Tiet</vt:lpstr>
      <vt:lpstr>Huong_Dan_Phap_Ly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Nguyen Duc</cp:lastModifiedBy>
  <dcterms:created xsi:type="dcterms:W3CDTF">2026-09-28T09:08:29Z</dcterms:created>
  <dcterms:modified xsi:type="dcterms:W3CDTF">2026-10-12T09:54:53Z</dcterms:modified>
  <cp:category/>
</cp:coreProperties>
</file>